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2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<sst xmlns="http://schemas.openxmlformats.org/spreadsheetml/2006/main" count="109" uniqueCount="88">
  <si>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</si>
  <si>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</si>
  <si>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</si>
  <si>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</si>
  <si>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</si>
  <si>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</si>
  <si>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</si>
  <si>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</si>
  <si>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</si>
  <si>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</si>
  <si>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</si>
  <si>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</si>
  <si>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</si>
  <si>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</si>
  <si>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</si>
  <si>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</si>
  <si>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</si>
  <si>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</si>
  <si>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</si>
  <si>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</si>
  <si>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</si>
  <si>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</si>
  <si>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</si>
  <si>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</si>
  <si>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</si>
  <si>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</si>
  <si>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</si>
  <si>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</si>
  <si>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</si>
  <si>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</si>
  <si>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</si>
  <si>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</si>
  <si>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</si>
  <si>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</si>
  <si>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</si>
  <si>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</si>
  <si>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</si>
  <si>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</si>
  <si>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</si>
  <si>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</si>
  <si>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</si>
  <si>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</si>
  <si>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</si>
  <si>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</si>
  <si>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</si>
  <si>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</si>
  <si>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</si>
  <si>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</si>
  <si>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</si>
  <si>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</si>
  <si>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</si>
  <si>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</si>
  <si>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</si>
  <si>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</si>
  <si>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</si>
  <si>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</si>
  <si>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</si>
  <si>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PRT</t>
  </si>
  <si>
    <t>PRT(MUSIC)</t>
  </si>
  <si>
    <t>JSA</t>
  </si>
  <si>
    <t>0</t>
  </si>
  <si>
    <t>RAKESH T. KANTIWAL</t>
  </si>
  <si>
    <t>PRINCIPAL GRADE II</t>
  </si>
  <si>
    <t>SUYASH SHARMA</t>
  </si>
  <si>
    <t>RAJU CHOUHAN</t>
  </si>
  <si>
    <t>WASIM AKRAM</t>
  </si>
  <si>
    <t>MANOJ KUMar</t>
  </si>
  <si>
    <t>ANAND PRAKASH GAUTAM</t>
  </si>
  <si>
    <t>RADHA GOVIND MISHRA</t>
  </si>
  <si>
    <t>ASHISH KUMAR</t>
  </si>
  <si>
    <t>SURYAKANT SONWANI</t>
  </si>
  <si>
    <t>DINESH MEENA</t>
  </si>
  <si>
    <t xml:space="preserve">PRT </t>
  </si>
  <si>
    <t>TGT SKT</t>
  </si>
  <si>
    <t>TGT ENG</t>
  </si>
  <si>
    <t>TEACHING STAFF :-</t>
  </si>
  <si>
    <t xml:space="preserve">NON-TEACHING STAFF :- </t>
  </si>
  <si>
    <t>KENDRIYA VIDYALAYA BIJAPUR (C.G.)</t>
  </si>
  <si>
    <t>PAY BILL FOR THE MONTH OF OCTOBER 2020</t>
  </si>
  <si>
    <t>TOTAL :-</t>
  </si>
  <si>
    <t>TOTAL:-</t>
  </si>
  <si>
    <t>GRAND TOTAL :-</t>
  </si>
  <si>
    <t>PREPARED BY ;</t>
  </si>
  <si>
    <t xml:space="preserve">JSA </t>
  </si>
  <si>
    <t>K.V. BIJAPUR</t>
  </si>
  <si>
    <t>CHECKED BY :</t>
  </si>
  <si>
    <t>TGT ENGLISH</t>
  </si>
  <si>
    <t>PRINCIPAL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</si>
</sst>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52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 horizontal="left" wrapText="1"/>
      <protection locked="0"/>
    </xf>
    <xf numFmtId="1" fontId="5" fillId="34" borderId="10" xfId="0" applyNumberFormat="1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wrapText="1"/>
      <protection locked="0"/>
    </xf>
    <xf numFmtId="0" fontId="53" fillId="34" borderId="10" xfId="0" applyFont="1" applyFill="1" applyBorder="1" applyAlignment="1" applyProtection="1">
      <alignment wrapText="1"/>
      <protection locked="0"/>
    </xf>
    <xf numFmtId="1" fontId="54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5" fillId="33" borderId="10" xfId="0" applyNumberFormat="1" applyFont="1" applyFill="1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49" fontId="5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1" fontId="54" fillId="34" borderId="10" xfId="0" applyNumberFormat="1" applyFont="1" applyFill="1" applyBorder="1" applyAlignment="1" applyProtection="1">
      <alignment/>
      <protection locked="0"/>
    </xf>
    <xf numFmtId="1" fontId="51" fillId="0" borderId="10" xfId="0" applyNumberFormat="1" applyFont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 locked="0"/>
    </xf>
    <xf numFmtId="1" fontId="5" fillId="34" borderId="12" xfId="0" applyNumberFormat="1" applyFont="1" applyFill="1" applyBorder="1" applyAlignment="1" applyProtection="1">
      <alignment horizontal="left" wrapText="1"/>
      <protection locked="0"/>
    </xf>
    <xf numFmtId="1" fontId="54" fillId="34" borderId="13" xfId="0" applyNumberFormat="1" applyFont="1" applyFill="1" applyBorder="1" applyAlignment="1" applyProtection="1">
      <alignment wrapText="1"/>
      <protection locked="0"/>
    </xf>
    <xf numFmtId="1" fontId="53" fillId="34" borderId="10" xfId="0" applyNumberFormat="1" applyFont="1" applyFill="1" applyBorder="1" applyAlignment="1" applyProtection="1">
      <alignment/>
      <protection locked="0"/>
    </xf>
    <xf numFmtId="1" fontId="56" fillId="34" borderId="10" xfId="0" applyNumberFormat="1" applyFont="1" applyFill="1" applyBorder="1" applyAlignment="1" applyProtection="1">
      <alignment wrapText="1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8" fillId="0" borderId="10" xfId="0" applyFont="1" applyFill="1" applyBorder="1" applyAlignment="1" applyProtection="1">
      <alignment/>
      <protection locked="0"/>
    </xf>
    <xf numFmtId="1" fontId="58" fillId="0" borderId="10" xfId="0" applyNumberFormat="1" applyFont="1" applyFill="1" applyBorder="1" applyAlignment="1" applyProtection="1">
      <alignment/>
      <protection locked="0"/>
    </xf>
    <xf numFmtId="1" fontId="52" fillId="0" borderId="10" xfId="0" applyNumberFormat="1" applyFont="1" applyFill="1" applyBorder="1" applyAlignment="1" applyProtection="1">
      <alignment wrapText="1"/>
      <protection locked="0"/>
    </xf>
    <xf numFmtId="0" fontId="58" fillId="0" borderId="11" xfId="0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horizontal="center"/>
      <protection locked="0"/>
    </xf>
    <xf numFmtId="0" fontId="58" fillId="0" borderId="13" xfId="0" applyFont="1" applyFill="1" applyBorder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horizontal="center"/>
      <protection locked="0"/>
    </xf>
    <xf numFmtId="0" fontId="59" fillId="0" borderId="13" xfId="0" applyFont="1" applyFill="1" applyBorder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center"/>
      <protection locked="0"/>
    </xf>
    <xf numFmtId="0" fontId="62" fillId="0" borderId="12" xfId="0" applyFont="1" applyFill="1" applyBorder="1" applyAlignment="1" applyProtection="1">
      <alignment horizontal="center"/>
      <protection locked="0"/>
    </xf>
    <xf numFmtId="0" fontId="62" fillId="0" borderId="13" xfId="0" applyFont="1" applyFill="1" applyBorder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4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view="pageBreakPreview" zoomScale="60" zoomScaleNormal="85" zoomScalePageLayoutView="0" workbookViewId="0" topLeftCell="B1">
      <selection activeCell="L3" sqref="L3"/>
    </sheetView>
  </sheetViews>
  <sheetFormatPr defaultColWidth="9.140625" defaultRowHeight="15"/>
  <cols>
    <col min="1" max="1" width="6.8515625" style="27" customWidth="1"/>
    <col min="2" max="2" width="9.140625" style="28" customWidth="1"/>
    <col min="3" max="3" width="18.140625" style="27" customWidth="1"/>
    <col min="4" max="4" width="18.421875" style="27" customWidth="1"/>
    <col min="5" max="8" width="9.140625" style="27" customWidth="1"/>
    <col min="9" max="9" width="9.8515625" style="27" bestFit="1" customWidth="1"/>
    <col min="10" max="12" width="9.28125" style="27" bestFit="1" customWidth="1"/>
    <col min="13" max="13" width="9.28125" style="27" customWidth="1"/>
    <col min="14" max="15" width="9.28125" style="27" bestFit="1" customWidth="1"/>
    <col min="16" max="16" width="0" style="27" hidden="1" customWidth="1"/>
    <col min="17" max="17" width="9.28125" style="27" bestFit="1" customWidth="1"/>
    <col min="18" max="28" width="0" style="27" hidden="1" customWidth="1"/>
    <col min="29" max="29" width="9.8515625" style="27" bestFit="1" customWidth="1"/>
    <col min="30" max="30" width="9.28125" style="27" bestFit="1" customWidth="1"/>
    <col min="31" max="33" width="0" style="27" hidden="1" customWidth="1"/>
    <col min="34" max="35" width="9.28125" style="1" bestFit="1" customWidth="1"/>
    <col min="36" max="51" width="0" style="27" hidden="1" customWidth="1"/>
    <col min="52" max="52" width="9.28125" style="27" bestFit="1" customWidth="1"/>
    <col min="53" max="53" width="0" style="32" hidden="1" customWidth="1"/>
    <col min="54" max="59" width="0" style="27" hidden="1" customWidth="1"/>
    <col min="60" max="60" width="9.28125" style="27" bestFit="1" customWidth="1"/>
    <col min="61" max="61" width="9.8515625" style="27" bestFit="1" customWidth="1"/>
    <col min="62" max="62" width="9.140625" style="27" customWidth="1"/>
    <col min="63" max="16384" width="9.140625" style="1" customWidth="1"/>
  </cols>
  <sheetData>
    <row r="1" spans="1:62" ht="30.75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ht="28.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s="2" customFormat="1" ht="118.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6" t="s">
        <v>7</v>
      </c>
      <c r="I3" s="9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2" t="s">
        <v>15</v>
      </c>
      <c r="P3" s="13" t="s">
        <v>16</v>
      </c>
      <c r="Q3" s="9" t="s">
        <v>17</v>
      </c>
      <c r="R3" s="9" t="s">
        <v>20</v>
      </c>
      <c r="S3" s="11" t="s">
        <v>22</v>
      </c>
      <c r="T3" s="9" t="s">
        <v>23</v>
      </c>
      <c r="U3" s="11" t="s">
        <v>24</v>
      </c>
      <c r="V3" s="9" t="s">
        <v>25</v>
      </c>
      <c r="W3" s="9" t="s">
        <v>26</v>
      </c>
      <c r="X3" s="9" t="s">
        <v>21</v>
      </c>
      <c r="Y3" s="11" t="s">
        <v>18</v>
      </c>
      <c r="Z3" s="13" t="s">
        <v>14</v>
      </c>
      <c r="AA3" s="11" t="s">
        <v>27</v>
      </c>
      <c r="AB3" s="9" t="s">
        <v>19</v>
      </c>
      <c r="AC3" s="11" t="s">
        <v>28</v>
      </c>
      <c r="AD3" s="6" t="s">
        <v>29</v>
      </c>
      <c r="AE3" s="6" t="s">
        <v>30</v>
      </c>
      <c r="AF3" s="9" t="s">
        <v>31</v>
      </c>
      <c r="AG3" s="9" t="s">
        <v>32</v>
      </c>
      <c r="AH3" s="3" t="s">
        <v>33</v>
      </c>
      <c r="AI3" s="3" t="s">
        <v>15</v>
      </c>
      <c r="AJ3" s="6" t="s">
        <v>34</v>
      </c>
      <c r="AK3" s="11" t="s">
        <v>35</v>
      </c>
      <c r="AL3" s="29" t="s">
        <v>36</v>
      </c>
      <c r="AM3" s="6" t="s">
        <v>37</v>
      </c>
      <c r="AN3" s="29" t="s">
        <v>36</v>
      </c>
      <c r="AO3" s="29" t="s">
        <v>56</v>
      </c>
      <c r="AP3" s="29" t="s">
        <v>38</v>
      </c>
      <c r="AQ3" s="6" t="s">
        <v>53</v>
      </c>
      <c r="AR3" s="6" t="s">
        <v>39</v>
      </c>
      <c r="AS3" s="6" t="s">
        <v>40</v>
      </c>
      <c r="AT3" s="6" t="s">
        <v>54</v>
      </c>
      <c r="AU3" s="30" t="s">
        <v>55</v>
      </c>
      <c r="AV3" s="6" t="s">
        <v>41</v>
      </c>
      <c r="AW3" s="29" t="s">
        <v>36</v>
      </c>
      <c r="AX3" s="11" t="s">
        <v>42</v>
      </c>
      <c r="AY3" s="29" t="s">
        <v>36</v>
      </c>
      <c r="AZ3" s="29" t="s">
        <v>43</v>
      </c>
      <c r="BA3" s="33" t="s">
        <v>14</v>
      </c>
      <c r="BB3" s="9" t="s">
        <v>44</v>
      </c>
      <c r="BC3" s="6" t="s">
        <v>45</v>
      </c>
      <c r="BD3" s="6" t="s">
        <v>46</v>
      </c>
      <c r="BE3" s="6" t="s">
        <v>47</v>
      </c>
      <c r="BF3" s="6" t="s">
        <v>48</v>
      </c>
      <c r="BG3" s="9" t="s">
        <v>49</v>
      </c>
      <c r="BH3" s="11" t="s">
        <v>50</v>
      </c>
      <c r="BI3" s="11" t="s">
        <v>51</v>
      </c>
      <c r="BJ3" s="6" t="s">
        <v>52</v>
      </c>
    </row>
    <row r="4" spans="1:62" s="2" customFormat="1" ht="21">
      <c r="A4" s="54" t="s">
        <v>75</v>
      </c>
      <c r="B4" s="55"/>
      <c r="C4" s="56"/>
      <c r="D4" s="8"/>
      <c r="E4" s="9"/>
      <c r="F4" s="10"/>
      <c r="G4" s="10"/>
      <c r="H4" s="6"/>
      <c r="I4" s="9"/>
      <c r="J4" s="11"/>
      <c r="K4" s="11"/>
      <c r="L4" s="11"/>
      <c r="M4" s="11"/>
      <c r="N4" s="11"/>
      <c r="O4" s="12"/>
      <c r="P4" s="13"/>
      <c r="Q4" s="9"/>
      <c r="R4" s="9"/>
      <c r="S4" s="11"/>
      <c r="T4" s="9"/>
      <c r="U4" s="11"/>
      <c r="V4" s="9"/>
      <c r="W4" s="9"/>
      <c r="X4" s="9"/>
      <c r="Y4" s="11"/>
      <c r="Z4" s="13"/>
      <c r="AA4" s="11"/>
      <c r="AB4" s="9"/>
      <c r="AC4" s="11"/>
      <c r="AD4" s="6"/>
      <c r="AE4" s="6"/>
      <c r="AF4" s="9"/>
      <c r="AG4" s="9"/>
      <c r="AH4" s="3"/>
      <c r="AI4" s="3"/>
      <c r="AJ4" s="6"/>
      <c r="AK4" s="11"/>
      <c r="AL4" s="29"/>
      <c r="AM4" s="6"/>
      <c r="AN4" s="29"/>
      <c r="AO4" s="29"/>
      <c r="AP4" s="29"/>
      <c r="AQ4" s="6"/>
      <c r="AR4" s="6"/>
      <c r="AS4" s="6"/>
      <c r="AT4" s="6"/>
      <c r="AU4" s="30"/>
      <c r="AV4" s="6"/>
      <c r="AW4" s="29"/>
      <c r="AX4" s="11"/>
      <c r="AY4" s="29"/>
      <c r="AZ4" s="29"/>
      <c r="BA4" s="33"/>
      <c r="BB4" s="9"/>
      <c r="BC4" s="6"/>
      <c r="BD4" s="6"/>
      <c r="BE4" s="6"/>
      <c r="BF4" s="6"/>
      <c r="BG4" s="9"/>
      <c r="BH4" s="11"/>
      <c r="BI4" s="11"/>
      <c r="BJ4" s="6"/>
    </row>
    <row r="5" spans="1:62" ht="30.75">
      <c r="A5" s="14">
        <v>1</v>
      </c>
      <c r="B5" s="15">
        <v>51124</v>
      </c>
      <c r="C5" s="16" t="s">
        <v>61</v>
      </c>
      <c r="D5" s="17" t="s">
        <v>62</v>
      </c>
      <c r="E5" s="14">
        <v>10</v>
      </c>
      <c r="F5" s="14">
        <v>1</v>
      </c>
      <c r="G5" s="14">
        <v>1</v>
      </c>
      <c r="H5" s="14">
        <v>31</v>
      </c>
      <c r="I5" s="36">
        <v>63100</v>
      </c>
      <c r="J5" s="18">
        <v>0</v>
      </c>
      <c r="K5" s="19">
        <f aca="true" t="shared" si="0" ref="K5:K17">TRUNC(ROUND((I5*17)/100,0),0)</f>
        <v>10727</v>
      </c>
      <c r="L5" s="19">
        <v>3600</v>
      </c>
      <c r="M5" s="19">
        <f>(L5*17)/100</f>
        <v>612</v>
      </c>
      <c r="N5" s="19">
        <f>TRUNC(ROUND((I5*8)/100,0),0)</f>
        <v>5048</v>
      </c>
      <c r="O5" s="20">
        <f>TRUNC(ROUND((I5+K5)*10/100,0),0)</f>
        <v>7383</v>
      </c>
      <c r="P5" s="20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37">
        <f aca="true" t="shared" si="1" ref="AC5:AC17">SUM(I5:AB5)</f>
        <v>90470</v>
      </c>
      <c r="AD5" s="22">
        <v>0</v>
      </c>
      <c r="AE5" s="18">
        <v>0</v>
      </c>
      <c r="AF5" s="16">
        <v>0</v>
      </c>
      <c r="AG5" s="22">
        <v>0</v>
      </c>
      <c r="AH5" s="5">
        <f>O5</f>
        <v>7383</v>
      </c>
      <c r="AI5" s="5">
        <f>AH5</f>
        <v>7383</v>
      </c>
      <c r="AJ5" s="19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6">
        <v>0</v>
      </c>
      <c r="AR5" s="16">
        <v>0</v>
      </c>
      <c r="AS5" s="31" t="s">
        <v>60</v>
      </c>
      <c r="AT5" s="35">
        <v>0</v>
      </c>
      <c r="AU5" s="25">
        <v>0</v>
      </c>
      <c r="AV5" s="16">
        <v>0</v>
      </c>
      <c r="AW5" s="18">
        <v>0</v>
      </c>
      <c r="AX5" s="18">
        <v>0</v>
      </c>
      <c r="AY5" s="18">
        <v>0</v>
      </c>
      <c r="AZ5" s="19">
        <v>120</v>
      </c>
      <c r="BA5" s="34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9">
        <v>0</v>
      </c>
      <c r="BH5" s="21">
        <f>SUM(AD5:BG5)</f>
        <v>14886</v>
      </c>
      <c r="BI5" s="37">
        <f>AC5-BH5</f>
        <v>75584</v>
      </c>
      <c r="BJ5" s="14"/>
    </row>
    <row r="6" spans="1:62" ht="30.75">
      <c r="A6" s="14">
        <v>2</v>
      </c>
      <c r="B6" s="15">
        <v>78825</v>
      </c>
      <c r="C6" s="23" t="s">
        <v>63</v>
      </c>
      <c r="D6" s="17" t="s">
        <v>73</v>
      </c>
      <c r="E6" s="14">
        <v>7</v>
      </c>
      <c r="F6" s="14">
        <v>1</v>
      </c>
      <c r="G6" s="14">
        <v>1</v>
      </c>
      <c r="H6" s="14">
        <v>31</v>
      </c>
      <c r="I6" s="36">
        <v>46200</v>
      </c>
      <c r="J6" s="18">
        <v>0</v>
      </c>
      <c r="K6" s="19">
        <f t="shared" si="0"/>
        <v>7854</v>
      </c>
      <c r="L6" s="19">
        <f aca="true" t="shared" si="2" ref="L6:L11">IF(E6&gt;=3,1800,900)</f>
        <v>1800</v>
      </c>
      <c r="M6" s="19">
        <f aca="true" t="shared" si="3" ref="M6:M11">(L6*17)/100</f>
        <v>306</v>
      </c>
      <c r="N6" s="19">
        <f aca="true" t="shared" si="4" ref="N6:N11">TRUNC(ROUND((I6*8)/100,0),0)</f>
        <v>3696</v>
      </c>
      <c r="O6" s="20">
        <f aca="true" t="shared" si="5" ref="O6:O11">TRUNC(ROUND((I6+K6)*10/100,0),0)</f>
        <v>5405</v>
      </c>
      <c r="P6" s="20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37">
        <f t="shared" si="1"/>
        <v>65261</v>
      </c>
      <c r="AD6" s="22">
        <v>0</v>
      </c>
      <c r="AE6" s="18">
        <v>0</v>
      </c>
      <c r="AF6" s="16">
        <v>0</v>
      </c>
      <c r="AG6" s="22">
        <v>0</v>
      </c>
      <c r="AH6" s="5">
        <f aca="true" t="shared" si="6" ref="AH6:AH11">O6</f>
        <v>5405</v>
      </c>
      <c r="AI6" s="5">
        <f aca="true" t="shared" si="7" ref="AI6:AI11">AH6</f>
        <v>5405</v>
      </c>
      <c r="AJ6" s="19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6">
        <v>0</v>
      </c>
      <c r="AR6" s="16">
        <v>0</v>
      </c>
      <c r="AS6" s="31" t="s">
        <v>60</v>
      </c>
      <c r="AT6" s="35">
        <v>0</v>
      </c>
      <c r="AU6" s="25">
        <v>0</v>
      </c>
      <c r="AV6" s="16">
        <v>0</v>
      </c>
      <c r="AW6" s="18">
        <v>0</v>
      </c>
      <c r="AX6" s="18">
        <v>0</v>
      </c>
      <c r="AY6" s="18">
        <v>0</v>
      </c>
      <c r="AZ6" s="19">
        <v>60</v>
      </c>
      <c r="BA6" s="34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9">
        <v>0</v>
      </c>
      <c r="BH6" s="21">
        <f aca="true" t="shared" si="8" ref="BH6:BH11">SUM(AD6:BG6)</f>
        <v>10870</v>
      </c>
      <c r="BI6" s="37">
        <f aca="true" t="shared" si="9" ref="BI6:BI11">AC6-BH6</f>
        <v>54391</v>
      </c>
      <c r="BJ6" s="14"/>
    </row>
    <row r="7" spans="1:62" ht="30.75">
      <c r="A7" s="14">
        <v>3</v>
      </c>
      <c r="B7" s="15">
        <v>83080</v>
      </c>
      <c r="C7" s="23" t="s">
        <v>70</v>
      </c>
      <c r="D7" s="17" t="s">
        <v>74</v>
      </c>
      <c r="E7" s="14">
        <v>7</v>
      </c>
      <c r="F7" s="14">
        <v>1</v>
      </c>
      <c r="G7" s="14">
        <v>1</v>
      </c>
      <c r="H7" s="14">
        <v>31</v>
      </c>
      <c r="I7" s="36">
        <v>44900</v>
      </c>
      <c r="J7" s="18">
        <v>0</v>
      </c>
      <c r="K7" s="19">
        <f t="shared" si="0"/>
        <v>7633</v>
      </c>
      <c r="L7" s="19">
        <f t="shared" si="2"/>
        <v>1800</v>
      </c>
      <c r="M7" s="19">
        <f t="shared" si="3"/>
        <v>306</v>
      </c>
      <c r="N7" s="19">
        <f>TRUNC(ROUND((I7*8)/100,0),0)</f>
        <v>3592</v>
      </c>
      <c r="O7" s="20">
        <f t="shared" si="5"/>
        <v>5253</v>
      </c>
      <c r="P7" s="20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37">
        <f t="shared" si="1"/>
        <v>63484</v>
      </c>
      <c r="AD7" s="22">
        <v>0</v>
      </c>
      <c r="AE7" s="18">
        <v>0</v>
      </c>
      <c r="AF7" s="16">
        <v>0</v>
      </c>
      <c r="AG7" s="22">
        <v>0</v>
      </c>
      <c r="AH7" s="5">
        <f>O7</f>
        <v>5253</v>
      </c>
      <c r="AI7" s="5">
        <f>AH7</f>
        <v>5253</v>
      </c>
      <c r="AJ7" s="19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6">
        <v>0</v>
      </c>
      <c r="AR7" s="16">
        <v>0</v>
      </c>
      <c r="AS7" s="31" t="s">
        <v>60</v>
      </c>
      <c r="AT7" s="35">
        <v>0</v>
      </c>
      <c r="AU7" s="25">
        <v>0</v>
      </c>
      <c r="AV7" s="16">
        <v>0</v>
      </c>
      <c r="AW7" s="18">
        <v>0</v>
      </c>
      <c r="AX7" s="18">
        <v>0</v>
      </c>
      <c r="AY7" s="18">
        <v>0</v>
      </c>
      <c r="AZ7" s="19">
        <v>60</v>
      </c>
      <c r="BA7" s="34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9">
        <v>0</v>
      </c>
      <c r="BH7" s="21">
        <f>SUM(AD7:BG7)</f>
        <v>10566</v>
      </c>
      <c r="BI7" s="37">
        <f>AC7-BH7</f>
        <v>52918</v>
      </c>
      <c r="BJ7" s="14"/>
    </row>
    <row r="8" spans="1:62" ht="30.75">
      <c r="A8" s="14">
        <v>4</v>
      </c>
      <c r="B8" s="15">
        <v>73710</v>
      </c>
      <c r="C8" s="16" t="s">
        <v>64</v>
      </c>
      <c r="D8" s="17" t="s">
        <v>57</v>
      </c>
      <c r="E8" s="14">
        <v>6</v>
      </c>
      <c r="F8" s="14">
        <v>6</v>
      </c>
      <c r="G8" s="14">
        <v>1</v>
      </c>
      <c r="H8" s="14">
        <v>31</v>
      </c>
      <c r="I8" s="36">
        <v>37600</v>
      </c>
      <c r="J8" s="18">
        <v>0</v>
      </c>
      <c r="K8" s="19">
        <f t="shared" si="0"/>
        <v>6392</v>
      </c>
      <c r="L8" s="19">
        <f t="shared" si="2"/>
        <v>1800</v>
      </c>
      <c r="M8" s="19">
        <f t="shared" si="3"/>
        <v>306</v>
      </c>
      <c r="N8" s="19">
        <f>TRUNC(ROUND((I8*8)/100,0),0)</f>
        <v>3008</v>
      </c>
      <c r="O8" s="20">
        <f t="shared" si="5"/>
        <v>4399</v>
      </c>
      <c r="P8" s="20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37">
        <f t="shared" si="1"/>
        <v>53505</v>
      </c>
      <c r="AD8" s="22">
        <v>0</v>
      </c>
      <c r="AE8" s="18">
        <v>0</v>
      </c>
      <c r="AF8" s="16">
        <v>0</v>
      </c>
      <c r="AG8" s="22">
        <v>0</v>
      </c>
      <c r="AH8" s="5">
        <f t="shared" si="6"/>
        <v>4399</v>
      </c>
      <c r="AI8" s="5">
        <f t="shared" si="7"/>
        <v>4399</v>
      </c>
      <c r="AJ8" s="19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6">
        <v>0</v>
      </c>
      <c r="AR8" s="16">
        <v>0</v>
      </c>
      <c r="AS8" s="31" t="s">
        <v>60</v>
      </c>
      <c r="AT8" s="35">
        <v>0</v>
      </c>
      <c r="AU8" s="25">
        <v>0</v>
      </c>
      <c r="AV8" s="16">
        <v>0</v>
      </c>
      <c r="AW8" s="18">
        <v>0</v>
      </c>
      <c r="AX8" s="18">
        <v>0</v>
      </c>
      <c r="AY8" s="18">
        <v>0</v>
      </c>
      <c r="AZ8" s="19">
        <v>60</v>
      </c>
      <c r="BA8" s="34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9">
        <v>0</v>
      </c>
      <c r="BH8" s="21">
        <f t="shared" si="8"/>
        <v>8858</v>
      </c>
      <c r="BI8" s="37">
        <f t="shared" si="9"/>
        <v>44647</v>
      </c>
      <c r="BJ8" s="14"/>
    </row>
    <row r="9" spans="1:62" ht="15">
      <c r="A9" s="14">
        <v>5</v>
      </c>
      <c r="B9" s="15">
        <v>78824</v>
      </c>
      <c r="C9" s="16" t="s">
        <v>65</v>
      </c>
      <c r="D9" s="17" t="s">
        <v>57</v>
      </c>
      <c r="E9" s="14">
        <v>6</v>
      </c>
      <c r="F9" s="14">
        <v>6</v>
      </c>
      <c r="G9" s="14">
        <v>1</v>
      </c>
      <c r="H9" s="14">
        <v>31</v>
      </c>
      <c r="I9" s="36">
        <v>36500</v>
      </c>
      <c r="J9" s="18">
        <v>0</v>
      </c>
      <c r="K9" s="19">
        <f t="shared" si="0"/>
        <v>6205</v>
      </c>
      <c r="L9" s="19">
        <f t="shared" si="2"/>
        <v>1800</v>
      </c>
      <c r="M9" s="19">
        <f t="shared" si="3"/>
        <v>306</v>
      </c>
      <c r="N9" s="19">
        <f>TRUNC(ROUND((I9*8)/100,0),0)</f>
        <v>2920</v>
      </c>
      <c r="O9" s="20">
        <f t="shared" si="5"/>
        <v>4271</v>
      </c>
      <c r="P9" s="20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37">
        <f t="shared" si="1"/>
        <v>52002</v>
      </c>
      <c r="AD9" s="22">
        <v>0</v>
      </c>
      <c r="AE9" s="18">
        <v>0</v>
      </c>
      <c r="AF9" s="16">
        <v>0</v>
      </c>
      <c r="AG9" s="22">
        <v>0</v>
      </c>
      <c r="AH9" s="5">
        <f t="shared" si="6"/>
        <v>4271</v>
      </c>
      <c r="AI9" s="5">
        <f t="shared" si="7"/>
        <v>4271</v>
      </c>
      <c r="AJ9" s="19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6">
        <v>0</v>
      </c>
      <c r="AR9" s="16">
        <v>0</v>
      </c>
      <c r="AS9" s="31" t="s">
        <v>60</v>
      </c>
      <c r="AT9" s="35">
        <v>0</v>
      </c>
      <c r="AU9" s="25">
        <v>0</v>
      </c>
      <c r="AV9" s="16">
        <v>0</v>
      </c>
      <c r="AW9" s="18">
        <v>0</v>
      </c>
      <c r="AX9" s="18">
        <v>0</v>
      </c>
      <c r="AY9" s="18">
        <v>0</v>
      </c>
      <c r="AZ9" s="19">
        <v>60</v>
      </c>
      <c r="BA9" s="34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9">
        <v>0</v>
      </c>
      <c r="BH9" s="21">
        <f t="shared" si="8"/>
        <v>8602</v>
      </c>
      <c r="BI9" s="37">
        <f t="shared" si="9"/>
        <v>43400</v>
      </c>
      <c r="BJ9" s="14"/>
    </row>
    <row r="10" spans="1:62" ht="15">
      <c r="A10" s="14">
        <v>6</v>
      </c>
      <c r="B10" s="15">
        <v>78829</v>
      </c>
      <c r="C10" s="16" t="s">
        <v>66</v>
      </c>
      <c r="D10" s="17" t="s">
        <v>57</v>
      </c>
      <c r="E10" s="14">
        <v>6</v>
      </c>
      <c r="F10" s="14">
        <v>6</v>
      </c>
      <c r="G10" s="14">
        <v>1</v>
      </c>
      <c r="H10" s="14">
        <v>31</v>
      </c>
      <c r="I10" s="36">
        <v>36500</v>
      </c>
      <c r="J10" s="18">
        <v>0</v>
      </c>
      <c r="K10" s="19">
        <f t="shared" si="0"/>
        <v>6205</v>
      </c>
      <c r="L10" s="19">
        <f t="shared" si="2"/>
        <v>1800</v>
      </c>
      <c r="M10" s="19">
        <f>(L10*17)/100</f>
        <v>306</v>
      </c>
      <c r="N10" s="19">
        <f t="shared" si="4"/>
        <v>2920</v>
      </c>
      <c r="O10" s="20">
        <f t="shared" si="5"/>
        <v>4271</v>
      </c>
      <c r="P10" s="20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37">
        <f t="shared" si="1"/>
        <v>52002</v>
      </c>
      <c r="AD10" s="22">
        <v>0</v>
      </c>
      <c r="AE10" s="18">
        <v>0</v>
      </c>
      <c r="AF10" s="16">
        <v>0</v>
      </c>
      <c r="AG10" s="22">
        <v>0</v>
      </c>
      <c r="AH10" s="5">
        <f t="shared" si="6"/>
        <v>4271</v>
      </c>
      <c r="AI10" s="5">
        <f t="shared" si="7"/>
        <v>4271</v>
      </c>
      <c r="AJ10" s="19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6">
        <v>0</v>
      </c>
      <c r="AR10" s="16">
        <v>0</v>
      </c>
      <c r="AS10" s="31" t="s">
        <v>60</v>
      </c>
      <c r="AT10" s="35">
        <v>0</v>
      </c>
      <c r="AU10" s="25">
        <v>0</v>
      </c>
      <c r="AV10" s="16">
        <v>0</v>
      </c>
      <c r="AW10" s="18">
        <v>0</v>
      </c>
      <c r="AX10" s="18">
        <v>0</v>
      </c>
      <c r="AY10" s="18">
        <v>0</v>
      </c>
      <c r="AZ10" s="19">
        <v>60</v>
      </c>
      <c r="BA10" s="34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9">
        <v>0</v>
      </c>
      <c r="BH10" s="21">
        <f t="shared" si="8"/>
        <v>8602</v>
      </c>
      <c r="BI10" s="37">
        <f t="shared" si="9"/>
        <v>43400</v>
      </c>
      <c r="BJ10" s="14"/>
    </row>
    <row r="11" spans="1:62" ht="46.5">
      <c r="A11" s="14">
        <v>7</v>
      </c>
      <c r="B11" s="15">
        <v>78826</v>
      </c>
      <c r="C11" s="16" t="s">
        <v>67</v>
      </c>
      <c r="D11" s="17" t="s">
        <v>57</v>
      </c>
      <c r="E11" s="14">
        <v>6</v>
      </c>
      <c r="F11" s="14">
        <v>6</v>
      </c>
      <c r="G11" s="14">
        <v>1</v>
      </c>
      <c r="H11" s="14">
        <v>31</v>
      </c>
      <c r="I11" s="36">
        <v>36500</v>
      </c>
      <c r="J11" s="18">
        <v>0</v>
      </c>
      <c r="K11" s="19">
        <f t="shared" si="0"/>
        <v>6205</v>
      </c>
      <c r="L11" s="19">
        <f t="shared" si="2"/>
        <v>1800</v>
      </c>
      <c r="M11" s="19">
        <f t="shared" si="3"/>
        <v>306</v>
      </c>
      <c r="N11" s="19">
        <f t="shared" si="4"/>
        <v>2920</v>
      </c>
      <c r="O11" s="20">
        <f t="shared" si="5"/>
        <v>4271</v>
      </c>
      <c r="P11" s="20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37">
        <f t="shared" si="1"/>
        <v>52002</v>
      </c>
      <c r="AD11" s="22">
        <v>0</v>
      </c>
      <c r="AE11" s="18">
        <v>0</v>
      </c>
      <c r="AF11" s="16">
        <v>0</v>
      </c>
      <c r="AG11" s="22">
        <v>0</v>
      </c>
      <c r="AH11" s="5">
        <f t="shared" si="6"/>
        <v>4271</v>
      </c>
      <c r="AI11" s="5">
        <f t="shared" si="7"/>
        <v>4271</v>
      </c>
      <c r="AJ11" s="19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6">
        <v>0</v>
      </c>
      <c r="AR11" s="16">
        <v>0</v>
      </c>
      <c r="AS11" s="31" t="s">
        <v>60</v>
      </c>
      <c r="AT11" s="35">
        <v>0</v>
      </c>
      <c r="AU11" s="25">
        <v>0</v>
      </c>
      <c r="AV11" s="16">
        <v>0</v>
      </c>
      <c r="AW11" s="18">
        <v>0</v>
      </c>
      <c r="AX11" s="18">
        <v>0</v>
      </c>
      <c r="AY11" s="18">
        <v>0</v>
      </c>
      <c r="AZ11" s="19">
        <v>60</v>
      </c>
      <c r="BA11" s="34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9">
        <v>0</v>
      </c>
      <c r="BH11" s="21">
        <f t="shared" si="8"/>
        <v>8602</v>
      </c>
      <c r="BI11" s="37">
        <f t="shared" si="9"/>
        <v>43400</v>
      </c>
      <c r="BJ11" s="14"/>
    </row>
    <row r="12" spans="1:62" ht="30.75">
      <c r="A12" s="14">
        <v>8</v>
      </c>
      <c r="B12" s="15">
        <v>76529</v>
      </c>
      <c r="C12" s="23" t="s">
        <v>68</v>
      </c>
      <c r="D12" s="17" t="s">
        <v>58</v>
      </c>
      <c r="E12" s="14">
        <v>6</v>
      </c>
      <c r="F12" s="14">
        <v>6</v>
      </c>
      <c r="G12" s="14">
        <v>1</v>
      </c>
      <c r="H12" s="14">
        <v>31</v>
      </c>
      <c r="I12" s="36">
        <v>36500</v>
      </c>
      <c r="J12" s="18">
        <v>0</v>
      </c>
      <c r="K12" s="19">
        <f t="shared" si="0"/>
        <v>6205</v>
      </c>
      <c r="L12" s="19">
        <v>3600</v>
      </c>
      <c r="M12" s="19">
        <f>(L12*17)/100</f>
        <v>612</v>
      </c>
      <c r="N12" s="19">
        <v>0</v>
      </c>
      <c r="O12" s="20">
        <f>TRUNC(ROUND((I12+K12)*10/100,0),0)</f>
        <v>4271</v>
      </c>
      <c r="P12" s="20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37">
        <f t="shared" si="1"/>
        <v>51188</v>
      </c>
      <c r="AD12" s="22">
        <v>0</v>
      </c>
      <c r="AE12" s="18">
        <v>0</v>
      </c>
      <c r="AF12" s="16">
        <v>0</v>
      </c>
      <c r="AG12" s="22">
        <v>0</v>
      </c>
      <c r="AH12" s="5">
        <f>O12</f>
        <v>4271</v>
      </c>
      <c r="AI12" s="5">
        <f>AH12</f>
        <v>4271</v>
      </c>
      <c r="AJ12" s="19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6">
        <v>0</v>
      </c>
      <c r="AR12" s="16">
        <v>0</v>
      </c>
      <c r="AS12" s="31" t="s">
        <v>60</v>
      </c>
      <c r="AT12" s="35">
        <v>0</v>
      </c>
      <c r="AU12" s="25">
        <v>0</v>
      </c>
      <c r="AV12" s="16">
        <v>0</v>
      </c>
      <c r="AW12" s="18">
        <v>0</v>
      </c>
      <c r="AX12" s="18">
        <v>0</v>
      </c>
      <c r="AY12" s="18">
        <v>0</v>
      </c>
      <c r="AZ12" s="19">
        <v>60</v>
      </c>
      <c r="BA12" s="34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9">
        <v>0</v>
      </c>
      <c r="BH12" s="21">
        <f>SUM(AD12:BG12)</f>
        <v>8602</v>
      </c>
      <c r="BI12" s="37">
        <f>AC12-BH12</f>
        <v>42586</v>
      </c>
      <c r="BJ12" s="14"/>
    </row>
    <row r="13" spans="1:62" ht="15">
      <c r="A13" s="14">
        <v>9</v>
      </c>
      <c r="B13" s="15">
        <v>83081</v>
      </c>
      <c r="C13" s="23" t="s">
        <v>71</v>
      </c>
      <c r="D13" s="17" t="s">
        <v>72</v>
      </c>
      <c r="E13" s="14">
        <v>6</v>
      </c>
      <c r="F13" s="14">
        <v>6</v>
      </c>
      <c r="G13" s="14">
        <v>1</v>
      </c>
      <c r="H13" s="14">
        <v>31</v>
      </c>
      <c r="I13" s="36">
        <v>35400</v>
      </c>
      <c r="J13" s="18">
        <v>0</v>
      </c>
      <c r="K13" s="19">
        <f t="shared" si="0"/>
        <v>6018</v>
      </c>
      <c r="L13" s="19">
        <f>IF(E13&gt;=3,1800,900)</f>
        <v>1800</v>
      </c>
      <c r="M13" s="19">
        <f>(L13*17)/100</f>
        <v>306</v>
      </c>
      <c r="N13" s="19">
        <f>TRUNC(ROUND((I13*8)/100,0),0)</f>
        <v>2832</v>
      </c>
      <c r="O13" s="20">
        <f>TRUNC(ROUND((I13+K13)*10/100,0),0)</f>
        <v>4142</v>
      </c>
      <c r="P13" s="20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37">
        <f t="shared" si="1"/>
        <v>50498</v>
      </c>
      <c r="AD13" s="22">
        <v>0</v>
      </c>
      <c r="AE13" s="18">
        <v>0</v>
      </c>
      <c r="AF13" s="16">
        <v>0</v>
      </c>
      <c r="AG13" s="22">
        <v>0</v>
      </c>
      <c r="AH13" s="5">
        <f>O13</f>
        <v>4142</v>
      </c>
      <c r="AI13" s="5">
        <f>AH13</f>
        <v>4142</v>
      </c>
      <c r="AJ13" s="19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6">
        <v>0</v>
      </c>
      <c r="AR13" s="16">
        <v>0</v>
      </c>
      <c r="AS13" s="31" t="s">
        <v>60</v>
      </c>
      <c r="AT13" s="35">
        <v>0</v>
      </c>
      <c r="AU13" s="25">
        <v>0</v>
      </c>
      <c r="AV13" s="16">
        <v>0</v>
      </c>
      <c r="AW13" s="18">
        <v>0</v>
      </c>
      <c r="AX13" s="18">
        <v>0</v>
      </c>
      <c r="AY13" s="18">
        <v>0</v>
      </c>
      <c r="AZ13" s="19">
        <v>60</v>
      </c>
      <c r="BA13" s="34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9">
        <v>0</v>
      </c>
      <c r="BH13" s="21">
        <f>SUM(AD13:BG13)</f>
        <v>8344</v>
      </c>
      <c r="BI13" s="37">
        <f>AC13-BH13</f>
        <v>42154</v>
      </c>
      <c r="BJ13" s="14"/>
    </row>
    <row r="14" spans="1:62" ht="15">
      <c r="A14" s="51" t="s">
        <v>79</v>
      </c>
      <c r="B14" s="52"/>
      <c r="C14" s="53"/>
      <c r="D14" s="43"/>
      <c r="E14" s="44"/>
      <c r="F14" s="44"/>
      <c r="G14" s="44"/>
      <c r="H14" s="44"/>
      <c r="I14" s="42">
        <f>SUM(I5:I13)</f>
        <v>373200</v>
      </c>
      <c r="J14" s="42">
        <f aca="true" t="shared" si="10" ref="J14:BI14">SUM(J5:J13)</f>
        <v>0</v>
      </c>
      <c r="K14" s="42">
        <f t="shared" si="10"/>
        <v>63444</v>
      </c>
      <c r="L14" s="42">
        <f t="shared" si="10"/>
        <v>19800</v>
      </c>
      <c r="M14" s="42">
        <f t="shared" si="10"/>
        <v>3366</v>
      </c>
      <c r="N14" s="42">
        <f t="shared" si="10"/>
        <v>26936</v>
      </c>
      <c r="O14" s="42">
        <f t="shared" si="10"/>
        <v>43666</v>
      </c>
      <c r="P14" s="42">
        <f t="shared" si="10"/>
        <v>0</v>
      </c>
      <c r="Q14" s="42">
        <f t="shared" si="10"/>
        <v>0</v>
      </c>
      <c r="R14" s="42">
        <f t="shared" si="10"/>
        <v>0</v>
      </c>
      <c r="S14" s="42">
        <f t="shared" si="10"/>
        <v>0</v>
      </c>
      <c r="T14" s="42">
        <f t="shared" si="10"/>
        <v>0</v>
      </c>
      <c r="U14" s="42">
        <f t="shared" si="10"/>
        <v>0</v>
      </c>
      <c r="V14" s="42">
        <f t="shared" si="10"/>
        <v>0</v>
      </c>
      <c r="W14" s="42">
        <f t="shared" si="10"/>
        <v>0</v>
      </c>
      <c r="X14" s="42">
        <f t="shared" si="10"/>
        <v>0</v>
      </c>
      <c r="Y14" s="42">
        <f t="shared" si="10"/>
        <v>0</v>
      </c>
      <c r="Z14" s="42">
        <f t="shared" si="10"/>
        <v>0</v>
      </c>
      <c r="AA14" s="42">
        <f t="shared" si="10"/>
        <v>0</v>
      </c>
      <c r="AB14" s="42">
        <f t="shared" si="10"/>
        <v>0</v>
      </c>
      <c r="AC14" s="42">
        <f t="shared" si="10"/>
        <v>530412</v>
      </c>
      <c r="AD14" s="42">
        <f t="shared" si="10"/>
        <v>0</v>
      </c>
      <c r="AE14" s="42">
        <f t="shared" si="10"/>
        <v>0</v>
      </c>
      <c r="AF14" s="42">
        <f t="shared" si="10"/>
        <v>0</v>
      </c>
      <c r="AG14" s="42">
        <f t="shared" si="10"/>
        <v>0</v>
      </c>
      <c r="AH14" s="42">
        <f t="shared" si="10"/>
        <v>43666</v>
      </c>
      <c r="AI14" s="42">
        <f t="shared" si="10"/>
        <v>43666</v>
      </c>
      <c r="AJ14" s="42">
        <f t="shared" si="10"/>
        <v>0</v>
      </c>
      <c r="AK14" s="42">
        <f t="shared" si="10"/>
        <v>0</v>
      </c>
      <c r="AL14" s="42">
        <f t="shared" si="10"/>
        <v>0</v>
      </c>
      <c r="AM14" s="42">
        <f t="shared" si="10"/>
        <v>0</v>
      </c>
      <c r="AN14" s="42">
        <f t="shared" si="10"/>
        <v>0</v>
      </c>
      <c r="AO14" s="42">
        <f t="shared" si="10"/>
        <v>0</v>
      </c>
      <c r="AP14" s="42">
        <f t="shared" si="10"/>
        <v>0</v>
      </c>
      <c r="AQ14" s="42">
        <f t="shared" si="10"/>
        <v>0</v>
      </c>
      <c r="AR14" s="42">
        <f t="shared" si="10"/>
        <v>0</v>
      </c>
      <c r="AS14" s="42">
        <f t="shared" si="10"/>
        <v>0</v>
      </c>
      <c r="AT14" s="42">
        <f t="shared" si="10"/>
        <v>0</v>
      </c>
      <c r="AU14" s="42">
        <f t="shared" si="10"/>
        <v>0</v>
      </c>
      <c r="AV14" s="42">
        <f t="shared" si="10"/>
        <v>0</v>
      </c>
      <c r="AW14" s="42">
        <f t="shared" si="10"/>
        <v>0</v>
      </c>
      <c r="AX14" s="42">
        <f t="shared" si="10"/>
        <v>0</v>
      </c>
      <c r="AY14" s="42">
        <f t="shared" si="10"/>
        <v>0</v>
      </c>
      <c r="AZ14" s="42">
        <f t="shared" si="10"/>
        <v>600</v>
      </c>
      <c r="BA14" s="42">
        <f t="shared" si="10"/>
        <v>0</v>
      </c>
      <c r="BB14" s="42">
        <f t="shared" si="10"/>
        <v>0</v>
      </c>
      <c r="BC14" s="42">
        <f t="shared" si="10"/>
        <v>0</v>
      </c>
      <c r="BD14" s="42">
        <f t="shared" si="10"/>
        <v>0</v>
      </c>
      <c r="BE14" s="42">
        <f t="shared" si="10"/>
        <v>0</v>
      </c>
      <c r="BF14" s="42">
        <f t="shared" si="10"/>
        <v>0</v>
      </c>
      <c r="BG14" s="42">
        <f t="shared" si="10"/>
        <v>0</v>
      </c>
      <c r="BH14" s="42">
        <f t="shared" si="10"/>
        <v>87932</v>
      </c>
      <c r="BI14" s="42">
        <f t="shared" si="10"/>
        <v>442480</v>
      </c>
      <c r="BJ14" s="14"/>
    </row>
    <row r="15" spans="1:62" ht="15">
      <c r="A15" s="39"/>
      <c r="B15" s="40"/>
      <c r="C15" s="41"/>
      <c r="D15" s="17"/>
      <c r="E15" s="14"/>
      <c r="F15" s="14"/>
      <c r="G15" s="14"/>
      <c r="H15" s="14"/>
      <c r="I15" s="36"/>
      <c r="J15" s="18"/>
      <c r="K15" s="19"/>
      <c r="L15" s="19"/>
      <c r="M15" s="19"/>
      <c r="N15" s="19"/>
      <c r="O15" s="20"/>
      <c r="P15" s="2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7"/>
      <c r="AD15" s="22"/>
      <c r="AE15" s="18"/>
      <c r="AF15" s="16"/>
      <c r="AG15" s="22"/>
      <c r="AH15" s="5"/>
      <c r="AI15" s="5"/>
      <c r="AJ15" s="19"/>
      <c r="AK15" s="18"/>
      <c r="AL15" s="18"/>
      <c r="AM15" s="18"/>
      <c r="AN15" s="18"/>
      <c r="AO15" s="18"/>
      <c r="AP15" s="18"/>
      <c r="AQ15" s="16"/>
      <c r="AR15" s="16"/>
      <c r="AS15" s="31"/>
      <c r="AT15" s="35"/>
      <c r="AU15" s="25"/>
      <c r="AV15" s="16"/>
      <c r="AW15" s="18"/>
      <c r="AX15" s="18"/>
      <c r="AY15" s="18"/>
      <c r="AZ15" s="19"/>
      <c r="BA15" s="34"/>
      <c r="BB15" s="18"/>
      <c r="BC15" s="18"/>
      <c r="BD15" s="18"/>
      <c r="BE15" s="18"/>
      <c r="BF15" s="18"/>
      <c r="BG15" s="19"/>
      <c r="BH15" s="21"/>
      <c r="BI15" s="37"/>
      <c r="BJ15" s="14"/>
    </row>
    <row r="16" spans="1:62" ht="21">
      <c r="A16" s="57" t="s">
        <v>76</v>
      </c>
      <c r="B16" s="58"/>
      <c r="C16" s="59"/>
      <c r="D16" s="17"/>
      <c r="E16" s="14"/>
      <c r="F16" s="14"/>
      <c r="G16" s="14"/>
      <c r="H16" s="14"/>
      <c r="I16" s="36"/>
      <c r="J16" s="18"/>
      <c r="K16" s="19"/>
      <c r="L16" s="19"/>
      <c r="M16" s="19"/>
      <c r="N16" s="19"/>
      <c r="O16" s="20"/>
      <c r="P16" s="2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7"/>
      <c r="AD16" s="22"/>
      <c r="AE16" s="18"/>
      <c r="AF16" s="16"/>
      <c r="AG16" s="22"/>
      <c r="AH16" s="5"/>
      <c r="AI16" s="5"/>
      <c r="AJ16" s="19"/>
      <c r="AK16" s="18"/>
      <c r="AL16" s="18"/>
      <c r="AM16" s="18"/>
      <c r="AN16" s="18"/>
      <c r="AO16" s="18"/>
      <c r="AP16" s="18"/>
      <c r="AQ16" s="16"/>
      <c r="AR16" s="16"/>
      <c r="AS16" s="31"/>
      <c r="AT16" s="35"/>
      <c r="AU16" s="25"/>
      <c r="AV16" s="16"/>
      <c r="AW16" s="18"/>
      <c r="AX16" s="18"/>
      <c r="AY16" s="18"/>
      <c r="AZ16" s="19"/>
      <c r="BA16" s="34"/>
      <c r="BB16" s="18"/>
      <c r="BC16" s="18"/>
      <c r="BD16" s="18"/>
      <c r="BE16" s="18"/>
      <c r="BF16" s="18"/>
      <c r="BG16" s="19"/>
      <c r="BH16" s="21"/>
      <c r="BI16" s="37"/>
      <c r="BJ16" s="14"/>
    </row>
    <row r="17" spans="1:62" ht="15">
      <c r="A17" s="14">
        <v>10</v>
      </c>
      <c r="B17" s="15">
        <v>78828</v>
      </c>
      <c r="C17" s="16" t="s">
        <v>69</v>
      </c>
      <c r="D17" s="17" t="s">
        <v>59</v>
      </c>
      <c r="E17" s="14">
        <v>2</v>
      </c>
      <c r="F17" s="14">
        <v>1</v>
      </c>
      <c r="G17" s="14">
        <v>1</v>
      </c>
      <c r="H17" s="14">
        <v>31</v>
      </c>
      <c r="I17" s="36">
        <v>20500</v>
      </c>
      <c r="J17" s="18">
        <v>0</v>
      </c>
      <c r="K17" s="19">
        <f t="shared" si="0"/>
        <v>3485</v>
      </c>
      <c r="L17" s="19">
        <f>IF(E17&gt;=3,1800,900)</f>
        <v>900</v>
      </c>
      <c r="M17" s="19">
        <f>(L17*17)/100</f>
        <v>153</v>
      </c>
      <c r="N17" s="19">
        <v>1800</v>
      </c>
      <c r="O17" s="20">
        <f>TRUNC(ROUND((I17+K17)*10/100,0),0)</f>
        <v>2399</v>
      </c>
      <c r="P17" s="20">
        <v>0</v>
      </c>
      <c r="Q17" s="18">
        <v>700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37">
        <f t="shared" si="1"/>
        <v>29937</v>
      </c>
      <c r="AD17" s="22">
        <v>0</v>
      </c>
      <c r="AE17" s="18">
        <v>0</v>
      </c>
      <c r="AF17" s="16">
        <v>0</v>
      </c>
      <c r="AG17" s="22">
        <v>0</v>
      </c>
      <c r="AH17" s="5">
        <f>O17</f>
        <v>2399</v>
      </c>
      <c r="AI17" s="5">
        <f>AH17</f>
        <v>2399</v>
      </c>
      <c r="AJ17" s="19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6">
        <v>0</v>
      </c>
      <c r="AR17" s="16">
        <v>0</v>
      </c>
      <c r="AS17" s="31" t="s">
        <v>60</v>
      </c>
      <c r="AT17" s="35">
        <v>0</v>
      </c>
      <c r="AU17" s="25">
        <v>0</v>
      </c>
      <c r="AV17" s="16">
        <v>0</v>
      </c>
      <c r="AW17" s="18">
        <v>0</v>
      </c>
      <c r="AX17" s="18">
        <v>0</v>
      </c>
      <c r="AY17" s="18">
        <v>0</v>
      </c>
      <c r="AZ17" s="19">
        <v>30</v>
      </c>
      <c r="BA17" s="34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9">
        <v>0</v>
      </c>
      <c r="BH17" s="21">
        <f>SUM(AD17:BG17)</f>
        <v>4828</v>
      </c>
      <c r="BI17" s="37">
        <f>AC17-BH17</f>
        <v>25109</v>
      </c>
      <c r="BJ17" s="14"/>
    </row>
    <row r="18" spans="1:62" ht="15">
      <c r="A18" s="14"/>
      <c r="B18" s="15"/>
      <c r="C18" s="16"/>
      <c r="D18" s="17"/>
      <c r="E18" s="14"/>
      <c r="F18" s="14"/>
      <c r="G18" s="14"/>
      <c r="H18" s="14"/>
      <c r="I18" s="36"/>
      <c r="J18" s="18"/>
      <c r="K18" s="19"/>
      <c r="L18" s="19"/>
      <c r="M18" s="19"/>
      <c r="N18" s="19"/>
      <c r="O18" s="20"/>
      <c r="P18" s="2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37"/>
      <c r="AD18" s="22"/>
      <c r="AE18" s="18"/>
      <c r="AF18" s="16"/>
      <c r="AG18" s="22"/>
      <c r="AH18" s="5"/>
      <c r="AI18" s="5"/>
      <c r="AJ18" s="19"/>
      <c r="AK18" s="18"/>
      <c r="AL18" s="18"/>
      <c r="AM18" s="18"/>
      <c r="AN18" s="18"/>
      <c r="AO18" s="18"/>
      <c r="AP18" s="18"/>
      <c r="AQ18" s="16"/>
      <c r="AR18" s="16"/>
      <c r="AS18" s="31"/>
      <c r="AT18" s="35"/>
      <c r="AU18" s="25"/>
      <c r="AV18" s="16"/>
      <c r="AW18" s="18"/>
      <c r="AX18" s="18"/>
      <c r="AY18" s="18"/>
      <c r="AZ18" s="19"/>
      <c r="BA18" s="34"/>
      <c r="BB18" s="18"/>
      <c r="BC18" s="18"/>
      <c r="BD18" s="18"/>
      <c r="BE18" s="18"/>
      <c r="BF18" s="18"/>
      <c r="BG18" s="19"/>
      <c r="BH18" s="21"/>
      <c r="BI18" s="37"/>
      <c r="BJ18" s="14"/>
    </row>
    <row r="19" spans="1:62" ht="18">
      <c r="A19" s="48" t="s">
        <v>80</v>
      </c>
      <c r="B19" s="49"/>
      <c r="C19" s="50"/>
      <c r="D19" s="45"/>
      <c r="E19" s="45"/>
      <c r="F19" s="45"/>
      <c r="G19" s="45"/>
      <c r="H19" s="45"/>
      <c r="I19" s="46">
        <f>SUM(I17)</f>
        <v>20500</v>
      </c>
      <c r="J19" s="46">
        <f aca="true" t="shared" si="11" ref="J19:BI19">SUM(J17)</f>
        <v>0</v>
      </c>
      <c r="K19" s="46">
        <f t="shared" si="11"/>
        <v>3485</v>
      </c>
      <c r="L19" s="46">
        <f t="shared" si="11"/>
        <v>900</v>
      </c>
      <c r="M19" s="46">
        <f t="shared" si="11"/>
        <v>153</v>
      </c>
      <c r="N19" s="46">
        <f t="shared" si="11"/>
        <v>1800</v>
      </c>
      <c r="O19" s="46">
        <f t="shared" si="11"/>
        <v>2399</v>
      </c>
      <c r="P19" s="46">
        <f t="shared" si="11"/>
        <v>0</v>
      </c>
      <c r="Q19" s="46">
        <f t="shared" si="11"/>
        <v>700</v>
      </c>
      <c r="R19" s="46">
        <f t="shared" si="11"/>
        <v>0</v>
      </c>
      <c r="S19" s="46">
        <f t="shared" si="11"/>
        <v>0</v>
      </c>
      <c r="T19" s="46">
        <f t="shared" si="11"/>
        <v>0</v>
      </c>
      <c r="U19" s="46">
        <f t="shared" si="11"/>
        <v>0</v>
      </c>
      <c r="V19" s="46">
        <f t="shared" si="11"/>
        <v>0</v>
      </c>
      <c r="W19" s="46">
        <f t="shared" si="11"/>
        <v>0</v>
      </c>
      <c r="X19" s="46">
        <f t="shared" si="11"/>
        <v>0</v>
      </c>
      <c r="Y19" s="46">
        <f t="shared" si="11"/>
        <v>0</v>
      </c>
      <c r="Z19" s="46">
        <f t="shared" si="11"/>
        <v>0</v>
      </c>
      <c r="AA19" s="46">
        <f t="shared" si="11"/>
        <v>0</v>
      </c>
      <c r="AB19" s="46">
        <f t="shared" si="11"/>
        <v>0</v>
      </c>
      <c r="AC19" s="46">
        <f t="shared" si="11"/>
        <v>29937</v>
      </c>
      <c r="AD19" s="46">
        <f t="shared" si="11"/>
        <v>0</v>
      </c>
      <c r="AE19" s="46">
        <f t="shared" si="11"/>
        <v>0</v>
      </c>
      <c r="AF19" s="46">
        <f t="shared" si="11"/>
        <v>0</v>
      </c>
      <c r="AG19" s="46">
        <f t="shared" si="11"/>
        <v>0</v>
      </c>
      <c r="AH19" s="46">
        <f t="shared" si="11"/>
        <v>2399</v>
      </c>
      <c r="AI19" s="46">
        <f t="shared" si="11"/>
        <v>2399</v>
      </c>
      <c r="AJ19" s="46">
        <f t="shared" si="11"/>
        <v>0</v>
      </c>
      <c r="AK19" s="46">
        <f t="shared" si="11"/>
        <v>0</v>
      </c>
      <c r="AL19" s="46">
        <f t="shared" si="11"/>
        <v>0</v>
      </c>
      <c r="AM19" s="46">
        <f t="shared" si="11"/>
        <v>0</v>
      </c>
      <c r="AN19" s="46">
        <f t="shared" si="11"/>
        <v>0</v>
      </c>
      <c r="AO19" s="46">
        <f t="shared" si="11"/>
        <v>0</v>
      </c>
      <c r="AP19" s="46">
        <f t="shared" si="11"/>
        <v>0</v>
      </c>
      <c r="AQ19" s="46">
        <f t="shared" si="11"/>
        <v>0</v>
      </c>
      <c r="AR19" s="46">
        <f t="shared" si="11"/>
        <v>0</v>
      </c>
      <c r="AS19" s="46">
        <f t="shared" si="11"/>
        <v>0</v>
      </c>
      <c r="AT19" s="46">
        <f t="shared" si="11"/>
        <v>0</v>
      </c>
      <c r="AU19" s="46">
        <f t="shared" si="11"/>
        <v>0</v>
      </c>
      <c r="AV19" s="46">
        <f t="shared" si="11"/>
        <v>0</v>
      </c>
      <c r="AW19" s="46">
        <f t="shared" si="11"/>
        <v>0</v>
      </c>
      <c r="AX19" s="46">
        <f t="shared" si="11"/>
        <v>0</v>
      </c>
      <c r="AY19" s="46">
        <f t="shared" si="11"/>
        <v>0</v>
      </c>
      <c r="AZ19" s="46">
        <f t="shared" si="11"/>
        <v>30</v>
      </c>
      <c r="BA19" s="46">
        <f t="shared" si="11"/>
        <v>0</v>
      </c>
      <c r="BB19" s="46">
        <f t="shared" si="11"/>
        <v>0</v>
      </c>
      <c r="BC19" s="46">
        <f t="shared" si="11"/>
        <v>0</v>
      </c>
      <c r="BD19" s="46">
        <f t="shared" si="11"/>
        <v>0</v>
      </c>
      <c r="BE19" s="46">
        <f t="shared" si="11"/>
        <v>0</v>
      </c>
      <c r="BF19" s="46">
        <f t="shared" si="11"/>
        <v>0</v>
      </c>
      <c r="BG19" s="46">
        <f t="shared" si="11"/>
        <v>0</v>
      </c>
      <c r="BH19" s="46">
        <f t="shared" si="11"/>
        <v>4828</v>
      </c>
      <c r="BI19" s="46">
        <f t="shared" si="11"/>
        <v>25109</v>
      </c>
      <c r="BJ19" s="14"/>
    </row>
    <row r="20" spans="1:62" ht="15">
      <c r="A20" s="14"/>
      <c r="B20" s="15"/>
      <c r="C20" s="16"/>
      <c r="D20" s="17"/>
      <c r="E20" s="14"/>
      <c r="F20" s="14"/>
      <c r="G20" s="14"/>
      <c r="H20" s="14"/>
      <c r="I20" s="36"/>
      <c r="J20" s="18"/>
      <c r="K20" s="19"/>
      <c r="L20" s="19"/>
      <c r="M20" s="19"/>
      <c r="N20" s="19"/>
      <c r="O20" s="20"/>
      <c r="P20" s="2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37"/>
      <c r="AD20" s="22"/>
      <c r="AE20" s="18"/>
      <c r="AF20" s="16"/>
      <c r="AG20" s="22"/>
      <c r="AH20" s="5"/>
      <c r="AI20" s="5"/>
      <c r="AJ20" s="19"/>
      <c r="AK20" s="18"/>
      <c r="AL20" s="18"/>
      <c r="AM20" s="18"/>
      <c r="AN20" s="18"/>
      <c r="AO20" s="18"/>
      <c r="AP20" s="18"/>
      <c r="AQ20" s="16"/>
      <c r="AR20" s="16"/>
      <c r="AS20" s="31"/>
      <c r="AT20" s="35"/>
      <c r="AU20" s="25"/>
      <c r="AV20" s="16"/>
      <c r="AW20" s="18"/>
      <c r="AX20" s="18"/>
      <c r="AY20" s="18"/>
      <c r="AZ20" s="19"/>
      <c r="BA20" s="34"/>
      <c r="BB20" s="18"/>
      <c r="BC20" s="18"/>
      <c r="BD20" s="18"/>
      <c r="BE20" s="18"/>
      <c r="BF20" s="18"/>
      <c r="BG20" s="19"/>
      <c r="BH20" s="21"/>
      <c r="BI20" s="37"/>
      <c r="BJ20" s="14"/>
    </row>
    <row r="21" spans="1:62" ht="15">
      <c r="A21" s="14"/>
      <c r="B21" s="15"/>
      <c r="C21" s="16"/>
      <c r="D21" s="17"/>
      <c r="E21" s="14"/>
      <c r="F21" s="14"/>
      <c r="G21" s="14"/>
      <c r="H21" s="14"/>
      <c r="I21" s="36"/>
      <c r="J21" s="24"/>
      <c r="K21" s="19"/>
      <c r="L21" s="19"/>
      <c r="M21" s="19"/>
      <c r="N21" s="19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7"/>
      <c r="AD21" s="22"/>
      <c r="AE21" s="18"/>
      <c r="AF21" s="16"/>
      <c r="AG21" s="22"/>
      <c r="AH21" s="5"/>
      <c r="AI21" s="5"/>
      <c r="AJ21" s="19"/>
      <c r="AK21" s="18"/>
      <c r="AL21" s="18"/>
      <c r="AM21" s="18"/>
      <c r="AN21" s="18"/>
      <c r="AO21" s="18"/>
      <c r="AP21" s="18"/>
      <c r="AQ21" s="16"/>
      <c r="AR21" s="16"/>
      <c r="AS21" s="31"/>
      <c r="AT21" s="35"/>
      <c r="AU21" s="25"/>
      <c r="AV21" s="16"/>
      <c r="AW21" s="18"/>
      <c r="AX21" s="24"/>
      <c r="AY21" s="18"/>
      <c r="AZ21" s="19"/>
      <c r="BA21" s="34"/>
      <c r="BB21" s="18"/>
      <c r="BC21" s="18"/>
      <c r="BD21" s="18"/>
      <c r="BE21" s="18"/>
      <c r="BF21" s="24"/>
      <c r="BG21" s="19"/>
      <c r="BH21" s="21"/>
      <c r="BI21" s="37"/>
      <c r="BJ21" s="14"/>
    </row>
    <row r="22" spans="1:62" ht="15">
      <c r="A22" s="14"/>
      <c r="B22" s="15"/>
      <c r="C22" s="16"/>
      <c r="D22" s="17"/>
      <c r="E22" s="14"/>
      <c r="F22" s="14"/>
      <c r="G22" s="14"/>
      <c r="H22" s="14"/>
      <c r="I22" s="36"/>
      <c r="J22" s="24"/>
      <c r="K22" s="19"/>
      <c r="L22" s="19"/>
      <c r="M22" s="19"/>
      <c r="N22" s="19"/>
      <c r="O22" s="20"/>
      <c r="P22" s="2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37"/>
      <c r="AD22" s="22"/>
      <c r="AE22" s="18"/>
      <c r="AF22" s="16"/>
      <c r="AG22" s="22"/>
      <c r="AH22" s="5"/>
      <c r="AI22" s="5"/>
      <c r="AJ22" s="19"/>
      <c r="AK22" s="18"/>
      <c r="AL22" s="18"/>
      <c r="AM22" s="18"/>
      <c r="AN22" s="18"/>
      <c r="AO22" s="18"/>
      <c r="AP22" s="18"/>
      <c r="AQ22" s="16"/>
      <c r="AR22" s="16"/>
      <c r="AS22" s="31"/>
      <c r="AT22" s="35"/>
      <c r="AU22" s="25"/>
      <c r="AV22" s="16"/>
      <c r="AW22" s="18"/>
      <c r="AX22" s="24"/>
      <c r="AY22" s="18"/>
      <c r="AZ22" s="19"/>
      <c r="BA22" s="34"/>
      <c r="BB22" s="18"/>
      <c r="BC22" s="18"/>
      <c r="BD22" s="18"/>
      <c r="BE22" s="24"/>
      <c r="BF22" s="24"/>
      <c r="BG22" s="19"/>
      <c r="BH22" s="21"/>
      <c r="BI22" s="37"/>
      <c r="BJ22" s="38"/>
    </row>
    <row r="23" spans="1:62" s="4" customFormat="1" ht="15">
      <c r="A23" s="51" t="s">
        <v>81</v>
      </c>
      <c r="B23" s="52"/>
      <c r="C23" s="53"/>
      <c r="D23" s="26"/>
      <c r="E23" s="26"/>
      <c r="F23" s="26"/>
      <c r="G23" s="26"/>
      <c r="H23" s="26"/>
      <c r="I23" s="47">
        <f>SUM(I14+I19)</f>
        <v>393700</v>
      </c>
      <c r="J23" s="47">
        <f aca="true" t="shared" si="12" ref="J23:BI23">SUM(J14+J19)</f>
        <v>0</v>
      </c>
      <c r="K23" s="47">
        <f t="shared" si="12"/>
        <v>66929</v>
      </c>
      <c r="L23" s="47">
        <f t="shared" si="12"/>
        <v>20700</v>
      </c>
      <c r="M23" s="47">
        <f t="shared" si="12"/>
        <v>3519</v>
      </c>
      <c r="N23" s="47">
        <f t="shared" si="12"/>
        <v>28736</v>
      </c>
      <c r="O23" s="47">
        <f t="shared" si="12"/>
        <v>46065</v>
      </c>
      <c r="P23" s="47">
        <f t="shared" si="12"/>
        <v>0</v>
      </c>
      <c r="Q23" s="47">
        <f t="shared" si="12"/>
        <v>700</v>
      </c>
      <c r="R23" s="47">
        <f t="shared" si="12"/>
        <v>0</v>
      </c>
      <c r="S23" s="47">
        <f t="shared" si="12"/>
        <v>0</v>
      </c>
      <c r="T23" s="47">
        <f t="shared" si="12"/>
        <v>0</v>
      </c>
      <c r="U23" s="47">
        <f t="shared" si="12"/>
        <v>0</v>
      </c>
      <c r="V23" s="47">
        <f t="shared" si="12"/>
        <v>0</v>
      </c>
      <c r="W23" s="47">
        <f t="shared" si="12"/>
        <v>0</v>
      </c>
      <c r="X23" s="47">
        <f t="shared" si="12"/>
        <v>0</v>
      </c>
      <c r="Y23" s="47">
        <f t="shared" si="12"/>
        <v>0</v>
      </c>
      <c r="Z23" s="47">
        <f t="shared" si="12"/>
        <v>0</v>
      </c>
      <c r="AA23" s="47">
        <f t="shared" si="12"/>
        <v>0</v>
      </c>
      <c r="AB23" s="47">
        <f t="shared" si="12"/>
        <v>0</v>
      </c>
      <c r="AC23" s="47">
        <f t="shared" si="12"/>
        <v>560349</v>
      </c>
      <c r="AD23" s="47">
        <f t="shared" si="12"/>
        <v>0</v>
      </c>
      <c r="AE23" s="47">
        <f t="shared" si="12"/>
        <v>0</v>
      </c>
      <c r="AF23" s="47">
        <f t="shared" si="12"/>
        <v>0</v>
      </c>
      <c r="AG23" s="47">
        <f t="shared" si="12"/>
        <v>0</v>
      </c>
      <c r="AH23" s="47">
        <f t="shared" si="12"/>
        <v>46065</v>
      </c>
      <c r="AI23" s="47">
        <f t="shared" si="12"/>
        <v>46065</v>
      </c>
      <c r="AJ23" s="47">
        <f t="shared" si="12"/>
        <v>0</v>
      </c>
      <c r="AK23" s="47">
        <f t="shared" si="12"/>
        <v>0</v>
      </c>
      <c r="AL23" s="47">
        <f t="shared" si="12"/>
        <v>0</v>
      </c>
      <c r="AM23" s="47">
        <f t="shared" si="12"/>
        <v>0</v>
      </c>
      <c r="AN23" s="47">
        <f t="shared" si="12"/>
        <v>0</v>
      </c>
      <c r="AO23" s="47">
        <f t="shared" si="12"/>
        <v>0</v>
      </c>
      <c r="AP23" s="47">
        <f t="shared" si="12"/>
        <v>0</v>
      </c>
      <c r="AQ23" s="47">
        <f t="shared" si="12"/>
        <v>0</v>
      </c>
      <c r="AR23" s="47">
        <f t="shared" si="12"/>
        <v>0</v>
      </c>
      <c r="AS23" s="47">
        <f t="shared" si="12"/>
        <v>0</v>
      </c>
      <c r="AT23" s="47">
        <f t="shared" si="12"/>
        <v>0</v>
      </c>
      <c r="AU23" s="47">
        <f t="shared" si="12"/>
        <v>0</v>
      </c>
      <c r="AV23" s="47">
        <f t="shared" si="12"/>
        <v>0</v>
      </c>
      <c r="AW23" s="47">
        <f t="shared" si="12"/>
        <v>0</v>
      </c>
      <c r="AX23" s="47">
        <f t="shared" si="12"/>
        <v>0</v>
      </c>
      <c r="AY23" s="47">
        <f t="shared" si="12"/>
        <v>0</v>
      </c>
      <c r="AZ23" s="47">
        <f t="shared" si="12"/>
        <v>630</v>
      </c>
      <c r="BA23" s="47">
        <f t="shared" si="12"/>
        <v>0</v>
      </c>
      <c r="BB23" s="47">
        <f t="shared" si="12"/>
        <v>0</v>
      </c>
      <c r="BC23" s="47">
        <f t="shared" si="12"/>
        <v>0</v>
      </c>
      <c r="BD23" s="47">
        <f t="shared" si="12"/>
        <v>0</v>
      </c>
      <c r="BE23" s="47">
        <f t="shared" si="12"/>
        <v>0</v>
      </c>
      <c r="BF23" s="47">
        <f t="shared" si="12"/>
        <v>0</v>
      </c>
      <c r="BG23" s="47">
        <f t="shared" si="12"/>
        <v>0</v>
      </c>
      <c r="BH23" s="47">
        <f t="shared" si="12"/>
        <v>92760</v>
      </c>
      <c r="BI23" s="47">
        <f t="shared" si="12"/>
        <v>467589</v>
      </c>
      <c r="BJ23" s="26"/>
    </row>
    <row r="27" spans="3:12" ht="14.25">
      <c r="C27" s="62" t="s">
        <v>82</v>
      </c>
      <c r="J27" s="63" t="s">
        <v>85</v>
      </c>
      <c r="K27" s="63"/>
      <c r="L27" s="63"/>
    </row>
    <row r="28" spans="10:12" ht="14.25">
      <c r="J28" s="64"/>
      <c r="K28" s="64"/>
      <c r="L28" s="64"/>
    </row>
    <row r="29" spans="10:12" ht="14.25">
      <c r="J29" s="64"/>
      <c r="K29" s="64"/>
      <c r="L29" s="64"/>
    </row>
    <row r="30" spans="3:35" ht="14.25">
      <c r="C30" s="62" t="s">
        <v>69</v>
      </c>
      <c r="J30" s="63" t="s">
        <v>70</v>
      </c>
      <c r="K30" s="63"/>
      <c r="L30" s="63"/>
      <c r="AH30" s="65" t="s">
        <v>87</v>
      </c>
      <c r="AI30" s="65"/>
    </row>
    <row r="31" spans="3:35" ht="14.25">
      <c r="C31" s="62" t="s">
        <v>83</v>
      </c>
      <c r="J31" s="63" t="s">
        <v>86</v>
      </c>
      <c r="K31" s="63"/>
      <c r="L31" s="63"/>
      <c r="AH31" s="65" t="s">
        <v>84</v>
      </c>
      <c r="AI31" s="65"/>
    </row>
    <row r="32" spans="3:12" ht="14.25">
      <c r="C32" s="62" t="s">
        <v>84</v>
      </c>
      <c r="J32" s="63" t="s">
        <v>84</v>
      </c>
      <c r="K32" s="63"/>
      <c r="L32" s="63"/>
    </row>
  </sheetData>
  <sheetProtection/>
  <mergeCells count="13">
    <mergeCell ref="AH30:AI30"/>
    <mergeCell ref="AH31:AI31"/>
    <mergeCell ref="J30:L30"/>
    <mergeCell ref="J27:L27"/>
    <mergeCell ref="J31:L31"/>
    <mergeCell ref="J32:L32"/>
    <mergeCell ref="A19:C19"/>
    <mergeCell ref="A23:C23"/>
    <mergeCell ref="A4:C4"/>
    <mergeCell ref="A16:C16"/>
    <mergeCell ref="A1:BJ1"/>
    <mergeCell ref="A2:BJ2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2020-11-02T11:49:12Z</cp:lastPrinted>
  <dcterms:created xsi:type="dcterms:W3CDTF">2018-02-15T11:23:43Z</dcterms:created>
  <dcterms:modified xsi:type="dcterms:W3CDTF">2020-11-02T12:06:13Z</dcterms:modified>
  <cp:category/>
  <cp:version/>
  <cp:contentType/>
  <cp:contentStatus/>
</cp:coreProperties>
</file>